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\stats\"/>
    </mc:Choice>
  </mc:AlternateContent>
  <bookViews>
    <workbookView xWindow="0" yWindow="0" windowWidth="21432" windowHeight="8616" activeTab="1"/>
  </bookViews>
  <sheets>
    <sheet name="Sheet4" sheetId="4" r:id="rId1"/>
    <sheet name="Sheet2" sheetId="5" r:id="rId2"/>
    <sheet name="Sheet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M21" i="1" s="1"/>
  <c r="C22" i="5"/>
  <c r="C21" i="5"/>
  <c r="D22" i="5"/>
  <c r="D21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" i="5"/>
  <c r="D20" i="5"/>
  <c r="F3" i="5"/>
  <c r="F4" i="5"/>
  <c r="F5" i="5"/>
  <c r="F6" i="5"/>
  <c r="F7" i="5"/>
  <c r="F8" i="5"/>
  <c r="F9" i="5"/>
  <c r="F10" i="5"/>
  <c r="F11" i="5"/>
  <c r="F2" i="5"/>
  <c r="E6" i="5"/>
  <c r="E7" i="5"/>
  <c r="E3" i="5"/>
  <c r="E4" i="5"/>
  <c r="E5" i="5"/>
  <c r="E8" i="5"/>
  <c r="E9" i="5"/>
  <c r="E10" i="5"/>
  <c r="E11" i="5"/>
  <c r="E2" i="5"/>
  <c r="H23" i="4"/>
  <c r="G3" i="4"/>
  <c r="G4" i="4"/>
  <c r="G22" i="4" s="1"/>
  <c r="G5" i="4"/>
  <c r="G6" i="4"/>
  <c r="G7" i="4"/>
  <c r="H7" i="4" s="1"/>
  <c r="G8" i="4"/>
  <c r="H8" i="4" s="1"/>
  <c r="G9" i="4"/>
  <c r="H9" i="4" s="1"/>
  <c r="G10" i="4"/>
  <c r="H10" i="4" s="1"/>
  <c r="G11" i="4"/>
  <c r="G12" i="4"/>
  <c r="G13" i="4"/>
  <c r="G14" i="4"/>
  <c r="G15" i="4"/>
  <c r="H15" i="4" s="1"/>
  <c r="G16" i="4"/>
  <c r="H16" i="4" s="1"/>
  <c r="G17" i="4"/>
  <c r="H17" i="4" s="1"/>
  <c r="G18" i="4"/>
  <c r="H18" i="4" s="1"/>
  <c r="G19" i="4"/>
  <c r="G20" i="4"/>
  <c r="G21" i="4"/>
  <c r="G2" i="4"/>
  <c r="F3" i="4"/>
  <c r="F4" i="4"/>
  <c r="F5" i="4"/>
  <c r="F6" i="4"/>
  <c r="F22" i="4" s="1"/>
  <c r="F23" i="4" s="1"/>
  <c r="F24" i="4" s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" i="4"/>
  <c r="H3" i="4"/>
  <c r="H4" i="4"/>
  <c r="H5" i="4"/>
  <c r="H6" i="4"/>
  <c r="H11" i="4"/>
  <c r="H12" i="4"/>
  <c r="H13" i="4"/>
  <c r="H14" i="4"/>
  <c r="H19" i="4"/>
  <c r="H20" i="4"/>
  <c r="H21" i="4"/>
  <c r="H2" i="4"/>
  <c r="E22" i="4"/>
  <c r="B22" i="4"/>
  <c r="D2" i="4"/>
  <c r="C2" i="4"/>
  <c r="C3" i="4"/>
  <c r="D3" i="4" s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  <c r="P7" i="1"/>
  <c r="I23" i="1" l="1"/>
  <c r="H22" i="4"/>
  <c r="H24" i="4" s="1"/>
  <c r="D4" i="4"/>
  <c r="D5" i="4" s="1"/>
  <c r="D6" i="4" s="1"/>
  <c r="D7" i="4" s="1"/>
  <c r="D8" i="4" s="1"/>
  <c r="D9" i="4" s="1"/>
  <c r="D10" i="4" s="1"/>
  <c r="D11" i="4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C22" i="4"/>
  <c r="R8" i="1"/>
  <c r="R10" i="1" s="1"/>
  <c r="R20" i="1"/>
  <c r="P11" i="1"/>
  <c r="R12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3" i="1"/>
  <c r="K23" i="1"/>
  <c r="K24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 s="1"/>
  <c r="G3" i="1"/>
  <c r="H23" i="1"/>
  <c r="E23" i="1"/>
  <c r="E24" i="1" s="1"/>
  <c r="H24" i="1" l="1"/>
  <c r="I24" i="1"/>
  <c r="N23" i="1"/>
  <c r="N24" i="1" s="1"/>
  <c r="L18" i="1" l="1"/>
  <c r="M18" i="1" s="1"/>
  <c r="L10" i="1"/>
  <c r="M10" i="1" s="1"/>
  <c r="L3" i="1"/>
  <c r="L17" i="1"/>
  <c r="M17" i="1" s="1"/>
  <c r="L9" i="1"/>
  <c r="M9" i="1" s="1"/>
  <c r="L16" i="1"/>
  <c r="M16" i="1" s="1"/>
  <c r="L8" i="1"/>
  <c r="M8" i="1" s="1"/>
  <c r="L14" i="1"/>
  <c r="M14" i="1" s="1"/>
  <c r="L6" i="1"/>
  <c r="M6" i="1" s="1"/>
  <c r="L4" i="1"/>
  <c r="M4" i="1" s="1"/>
  <c r="L15" i="1"/>
  <c r="M15" i="1" s="1"/>
  <c r="L7" i="1"/>
  <c r="M7" i="1" s="1"/>
  <c r="L19" i="1"/>
  <c r="M19" i="1" s="1"/>
  <c r="L22" i="1"/>
  <c r="M22" i="1" s="1"/>
  <c r="L13" i="1"/>
  <c r="M13" i="1" s="1"/>
  <c r="L5" i="1"/>
  <c r="M5" i="1" s="1"/>
  <c r="L20" i="1"/>
  <c r="M20" i="1" s="1"/>
  <c r="L12" i="1"/>
  <c r="M12" i="1" s="1"/>
  <c r="L11" i="1"/>
  <c r="M11" i="1" s="1"/>
  <c r="L23" i="1" l="1"/>
  <c r="L24" i="1" s="1"/>
  <c r="M3" i="1"/>
  <c r="M23" i="1" s="1"/>
  <c r="M24" i="1" l="1"/>
  <c r="M25" i="1"/>
</calcChain>
</file>

<file path=xl/sharedStrings.xml><?xml version="1.0" encoding="utf-8"?>
<sst xmlns="http://schemas.openxmlformats.org/spreadsheetml/2006/main" count="49" uniqueCount="42">
  <si>
    <t>Delay time</t>
  </si>
  <si>
    <t>sd</t>
  </si>
  <si>
    <t>bin</t>
  </si>
  <si>
    <t>Bin</t>
  </si>
  <si>
    <t>Frequency</t>
  </si>
  <si>
    <t>Median</t>
  </si>
  <si>
    <t>Mean</t>
  </si>
  <si>
    <t>Mode</t>
  </si>
  <si>
    <t>PentaModal</t>
  </si>
  <si>
    <t>2,3,6,7,9,11</t>
  </si>
  <si>
    <t>classes needed 14</t>
  </si>
  <si>
    <t>class width</t>
  </si>
  <si>
    <t>Mean old way</t>
  </si>
  <si>
    <t>q1</t>
  </si>
  <si>
    <t>q3</t>
  </si>
  <si>
    <t>IQR</t>
  </si>
  <si>
    <t>upper limit</t>
  </si>
  <si>
    <t>lower limit</t>
  </si>
  <si>
    <t>low range</t>
  </si>
  <si>
    <t>median</t>
  </si>
  <si>
    <t>mean</t>
  </si>
  <si>
    <r>
      <t xml:space="preserve">reletive </t>
    </r>
    <r>
      <rPr>
        <i/>
        <sz val="11"/>
        <color theme="1"/>
        <rFont val="Calibri"/>
        <family val="2"/>
        <scheme val="minor"/>
      </rPr>
      <t>f</t>
    </r>
  </si>
  <si>
    <r>
      <t xml:space="preserve">cumlative </t>
    </r>
    <r>
      <rPr>
        <i/>
        <sz val="11"/>
        <color theme="1"/>
        <rFont val="Calibri"/>
        <family val="2"/>
        <scheme val="minor"/>
      </rPr>
      <t>f</t>
    </r>
  </si>
  <si>
    <t>x*f</t>
  </si>
  <si>
    <t>sum</t>
  </si>
  <si>
    <t>(x-µ)sq</t>
  </si>
  <si>
    <t>(x-xbar)</t>
  </si>
  <si>
    <t>(x-xbar)^2</t>
  </si>
  <si>
    <t>SUM</t>
  </si>
  <si>
    <t>x-µ</t>
  </si>
  <si>
    <r>
      <t>Σx/</t>
    </r>
    <r>
      <rPr>
        <i/>
        <sz val="11"/>
        <color theme="1"/>
        <rFont val="Calibri"/>
        <family val="2"/>
        <scheme val="minor"/>
      </rPr>
      <t>Df</t>
    </r>
  </si>
  <si>
    <t>sqrt</t>
  </si>
  <si>
    <t>µ=752.5</t>
  </si>
  <si>
    <t>xbar=946.97</t>
  </si>
  <si>
    <t>variance</t>
  </si>
  <si>
    <t>Std dev</t>
  </si>
  <si>
    <t>x axis</t>
  </si>
  <si>
    <t>y axis</t>
  </si>
  <si>
    <t>average</t>
  </si>
  <si>
    <t>(x-x-bar)^2</t>
  </si>
  <si>
    <t xml:space="preserve"> / n-1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</si>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</sst>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0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5" sqref="A1:J25"/>
    </sheetView>
  </sheetViews>
  <sheetFormatPr defaultRowHeight="14.4" x14ac:dyDescent="0.3"/>
  <cols>
    <col min="10" max="10" width="13.21875" customWidth="1"/>
  </cols>
  <sheetData>
    <row r="1" spans="1:10" x14ac:dyDescent="0.3">
      <c r="A1" s="4" t="s">
        <v>3</v>
      </c>
      <c r="B1" s="4" t="s">
        <v>4</v>
      </c>
      <c r="C1" t="s">
        <v>21</v>
      </c>
      <c r="D1" t="s">
        <v>22</v>
      </c>
      <c r="E1" t="s">
        <v>29</v>
      </c>
      <c r="F1" t="s">
        <v>25</v>
      </c>
      <c r="G1" t="s">
        <v>26</v>
      </c>
      <c r="H1" t="s">
        <v>27</v>
      </c>
    </row>
    <row r="2" spans="1:10" ht="15" x14ac:dyDescent="0.3">
      <c r="A2" s="3">
        <v>190</v>
      </c>
      <c r="B2" s="1">
        <v>1</v>
      </c>
      <c r="C2">
        <f>B2/155</f>
        <v>6.4516129032258064E-3</v>
      </c>
      <c r="D2">
        <f>B2/155</f>
        <v>6.4516129032258064E-3</v>
      </c>
      <c r="E2">
        <f>B2-752.5</f>
        <v>-751.5</v>
      </c>
      <c r="F2">
        <f>E2^2</f>
        <v>564752.25</v>
      </c>
      <c r="G2">
        <f>B2-946.97</f>
        <v>-945.97</v>
      </c>
      <c r="H2">
        <f>G2^2</f>
        <v>894859.24090000009</v>
      </c>
      <c r="J2" t="s">
        <v>32</v>
      </c>
    </row>
    <row r="3" spans="1:10" ht="15" x14ac:dyDescent="0.3">
      <c r="A3" s="3">
        <v>240</v>
      </c>
      <c r="B3" s="1">
        <v>2</v>
      </c>
      <c r="C3">
        <f t="shared" ref="C3:C21" si="0">B3/155</f>
        <v>1.2903225806451613E-2</v>
      </c>
      <c r="D3">
        <f>C3+D2</f>
        <v>1.935483870967742E-2</v>
      </c>
      <c r="E3">
        <f t="shared" ref="E3:E21" si="1">B3-752.5</f>
        <v>-750.5</v>
      </c>
      <c r="F3">
        <f t="shared" ref="F3:F21" si="2">E3^2</f>
        <v>563250.25</v>
      </c>
      <c r="G3">
        <f t="shared" ref="G3:G21" si="3">B3-946.97</f>
        <v>-944.97</v>
      </c>
      <c r="H3">
        <f t="shared" ref="H3:H21" si="4">G3^2</f>
        <v>892968.30090000003</v>
      </c>
      <c r="J3" t="s">
        <v>33</v>
      </c>
    </row>
    <row r="4" spans="1:10" ht="15" x14ac:dyDescent="0.3">
      <c r="A4" s="3">
        <v>290</v>
      </c>
      <c r="B4" s="1">
        <v>3</v>
      </c>
      <c r="C4">
        <f t="shared" si="0"/>
        <v>1.935483870967742E-2</v>
      </c>
      <c r="D4">
        <f t="shared" ref="D4:D21" si="5">C4+D3</f>
        <v>3.870967741935484E-2</v>
      </c>
      <c r="E4">
        <f t="shared" si="1"/>
        <v>-749.5</v>
      </c>
      <c r="F4">
        <f t="shared" si="2"/>
        <v>561750.25</v>
      </c>
      <c r="G4">
        <f t="shared" si="3"/>
        <v>-943.97</v>
      </c>
      <c r="H4">
        <f t="shared" si="4"/>
        <v>891079.36090000009</v>
      </c>
    </row>
    <row r="5" spans="1:10" ht="15" x14ac:dyDescent="0.3">
      <c r="A5" s="3">
        <v>320</v>
      </c>
      <c r="B5" s="1">
        <v>2</v>
      </c>
      <c r="C5">
        <f t="shared" si="0"/>
        <v>1.2903225806451613E-2</v>
      </c>
      <c r="D5">
        <f t="shared" si="5"/>
        <v>5.1612903225806452E-2</v>
      </c>
      <c r="E5">
        <f t="shared" si="1"/>
        <v>-750.5</v>
      </c>
      <c r="F5">
        <f t="shared" si="2"/>
        <v>563250.25</v>
      </c>
      <c r="G5">
        <f t="shared" si="3"/>
        <v>-944.97</v>
      </c>
      <c r="H5">
        <f t="shared" si="4"/>
        <v>892968.30090000003</v>
      </c>
    </row>
    <row r="6" spans="1:10" ht="15" x14ac:dyDescent="0.3">
      <c r="A6" s="3">
        <v>400</v>
      </c>
      <c r="B6" s="1">
        <v>3</v>
      </c>
      <c r="C6">
        <f t="shared" si="0"/>
        <v>1.935483870967742E-2</v>
      </c>
      <c r="D6">
        <f t="shared" si="5"/>
        <v>7.0967741935483872E-2</v>
      </c>
      <c r="E6">
        <f t="shared" si="1"/>
        <v>-749.5</v>
      </c>
      <c r="F6">
        <f t="shared" si="2"/>
        <v>561750.25</v>
      </c>
      <c r="G6">
        <f t="shared" si="3"/>
        <v>-943.97</v>
      </c>
      <c r="H6">
        <f t="shared" si="4"/>
        <v>891079.36090000009</v>
      </c>
    </row>
    <row r="7" spans="1:10" ht="15" x14ac:dyDescent="0.3">
      <c r="A7" s="3">
        <v>540</v>
      </c>
      <c r="B7" s="1">
        <v>4</v>
      </c>
      <c r="C7">
        <f t="shared" si="0"/>
        <v>2.5806451612903226E-2</v>
      </c>
      <c r="D7">
        <f t="shared" si="5"/>
        <v>9.6774193548387094E-2</v>
      </c>
      <c r="E7">
        <f t="shared" si="1"/>
        <v>-748.5</v>
      </c>
      <c r="F7">
        <f t="shared" si="2"/>
        <v>560252.25</v>
      </c>
      <c r="G7">
        <f t="shared" si="3"/>
        <v>-942.97</v>
      </c>
      <c r="H7">
        <f t="shared" si="4"/>
        <v>889192.42090000003</v>
      </c>
    </row>
    <row r="8" spans="1:10" ht="15" x14ac:dyDescent="0.3">
      <c r="A8" s="3">
        <v>555</v>
      </c>
      <c r="B8" s="1">
        <v>7</v>
      </c>
      <c r="C8">
        <f t="shared" si="0"/>
        <v>4.5161290322580643E-2</v>
      </c>
      <c r="D8">
        <f t="shared" si="5"/>
        <v>0.14193548387096774</v>
      </c>
      <c r="E8">
        <f t="shared" si="1"/>
        <v>-745.5</v>
      </c>
      <c r="F8">
        <f t="shared" si="2"/>
        <v>555770.25</v>
      </c>
      <c r="G8">
        <f t="shared" si="3"/>
        <v>-939.97</v>
      </c>
      <c r="H8">
        <f t="shared" si="4"/>
        <v>883543.60090000008</v>
      </c>
    </row>
    <row r="9" spans="1:10" ht="15" x14ac:dyDescent="0.3">
      <c r="A9" s="3">
        <v>720</v>
      </c>
      <c r="B9" s="1">
        <v>5</v>
      </c>
      <c r="C9">
        <f t="shared" si="0"/>
        <v>3.2258064516129031E-2</v>
      </c>
      <c r="D9">
        <f t="shared" si="5"/>
        <v>0.17419354838709677</v>
      </c>
      <c r="E9">
        <f t="shared" si="1"/>
        <v>-747.5</v>
      </c>
      <c r="F9">
        <f t="shared" si="2"/>
        <v>558756.25</v>
      </c>
      <c r="G9">
        <f t="shared" si="3"/>
        <v>-941.97</v>
      </c>
      <c r="H9">
        <f t="shared" si="4"/>
        <v>887307.48090000008</v>
      </c>
    </row>
    <row r="10" spans="1:10" ht="15" x14ac:dyDescent="0.3">
      <c r="A10" s="3">
        <v>800</v>
      </c>
      <c r="B10" s="1">
        <v>6</v>
      </c>
      <c r="C10">
        <f t="shared" si="0"/>
        <v>3.870967741935484E-2</v>
      </c>
      <c r="D10">
        <f t="shared" si="5"/>
        <v>0.2129032258064516</v>
      </c>
      <c r="E10">
        <f t="shared" si="1"/>
        <v>-746.5</v>
      </c>
      <c r="F10">
        <f t="shared" si="2"/>
        <v>557262.25</v>
      </c>
      <c r="G10">
        <f t="shared" si="3"/>
        <v>-940.97</v>
      </c>
      <c r="H10">
        <f t="shared" si="4"/>
        <v>885424.54090000002</v>
      </c>
    </row>
    <row r="11" spans="1:10" ht="15" x14ac:dyDescent="0.3">
      <c r="A11" s="3">
        <v>820</v>
      </c>
      <c r="B11" s="1">
        <v>7</v>
      </c>
      <c r="C11">
        <f t="shared" si="0"/>
        <v>4.5161290322580643E-2</v>
      </c>
      <c r="D11">
        <f t="shared" si="5"/>
        <v>0.25806451612903225</v>
      </c>
      <c r="E11">
        <f t="shared" si="1"/>
        <v>-745.5</v>
      </c>
      <c r="F11">
        <f t="shared" si="2"/>
        <v>555770.25</v>
      </c>
      <c r="G11">
        <f t="shared" si="3"/>
        <v>-939.97</v>
      </c>
      <c r="H11">
        <f t="shared" si="4"/>
        <v>883543.60090000008</v>
      </c>
    </row>
    <row r="12" spans="1:10" ht="15" x14ac:dyDescent="0.3">
      <c r="A12" s="3">
        <v>850</v>
      </c>
      <c r="B12" s="1">
        <v>10</v>
      </c>
      <c r="C12">
        <f t="shared" si="0"/>
        <v>6.4516129032258063E-2</v>
      </c>
      <c r="D12">
        <f t="shared" si="5"/>
        <v>0.32258064516129031</v>
      </c>
      <c r="E12">
        <f t="shared" si="1"/>
        <v>-742.5</v>
      </c>
      <c r="F12">
        <f t="shared" si="2"/>
        <v>551306.25</v>
      </c>
      <c r="G12">
        <f t="shared" si="3"/>
        <v>-936.97</v>
      </c>
      <c r="H12">
        <f t="shared" si="4"/>
        <v>877912.78090000001</v>
      </c>
    </row>
    <row r="13" spans="1:10" ht="15" x14ac:dyDescent="0.3">
      <c r="A13" s="3">
        <v>900</v>
      </c>
      <c r="B13" s="1">
        <v>6</v>
      </c>
      <c r="C13">
        <f t="shared" si="0"/>
        <v>3.870967741935484E-2</v>
      </c>
      <c r="D13">
        <f t="shared" si="5"/>
        <v>0.36129032258064514</v>
      </c>
      <c r="E13">
        <f t="shared" si="1"/>
        <v>-746.5</v>
      </c>
      <c r="F13">
        <f t="shared" si="2"/>
        <v>557262.25</v>
      </c>
      <c r="G13">
        <f t="shared" si="3"/>
        <v>-940.97</v>
      </c>
      <c r="H13">
        <f t="shared" si="4"/>
        <v>885424.54090000002</v>
      </c>
    </row>
    <row r="14" spans="1:10" ht="15" x14ac:dyDescent="0.3">
      <c r="A14" s="3">
        <v>920</v>
      </c>
      <c r="B14" s="1">
        <v>11</v>
      </c>
      <c r="C14">
        <f t="shared" si="0"/>
        <v>7.0967741935483872E-2</v>
      </c>
      <c r="D14">
        <f t="shared" si="5"/>
        <v>0.43225806451612903</v>
      </c>
      <c r="E14">
        <f t="shared" si="1"/>
        <v>-741.5</v>
      </c>
      <c r="F14">
        <f t="shared" si="2"/>
        <v>549822.25</v>
      </c>
      <c r="G14">
        <f t="shared" si="3"/>
        <v>-935.97</v>
      </c>
      <c r="H14">
        <f t="shared" si="4"/>
        <v>876039.84090000007</v>
      </c>
    </row>
    <row r="15" spans="1:10" ht="15" x14ac:dyDescent="0.3">
      <c r="A15" s="3">
        <v>950</v>
      </c>
      <c r="B15" s="1">
        <v>8</v>
      </c>
      <c r="C15">
        <f t="shared" si="0"/>
        <v>5.1612903225806452E-2</v>
      </c>
      <c r="D15">
        <f t="shared" si="5"/>
        <v>0.4838709677419355</v>
      </c>
      <c r="E15">
        <f t="shared" si="1"/>
        <v>-744.5</v>
      </c>
      <c r="F15">
        <f t="shared" si="2"/>
        <v>554280.25</v>
      </c>
      <c r="G15">
        <f t="shared" si="3"/>
        <v>-938.97</v>
      </c>
      <c r="H15">
        <f t="shared" si="4"/>
        <v>881664.66090000002</v>
      </c>
    </row>
    <row r="16" spans="1:10" ht="15" x14ac:dyDescent="0.3">
      <c r="A16" s="3">
        <v>950</v>
      </c>
      <c r="B16" s="1">
        <v>9</v>
      </c>
      <c r="C16">
        <f t="shared" si="0"/>
        <v>5.8064516129032261E-2</v>
      </c>
      <c r="D16">
        <f t="shared" si="5"/>
        <v>0.54193548387096779</v>
      </c>
      <c r="E16">
        <f t="shared" si="1"/>
        <v>-743.5</v>
      </c>
      <c r="F16">
        <f t="shared" si="2"/>
        <v>552792.25</v>
      </c>
      <c r="G16">
        <f t="shared" si="3"/>
        <v>-937.97</v>
      </c>
      <c r="H16">
        <f t="shared" si="4"/>
        <v>879787.72090000007</v>
      </c>
    </row>
    <row r="17" spans="1:8" ht="15" x14ac:dyDescent="0.3">
      <c r="A17" s="3">
        <v>960</v>
      </c>
      <c r="B17" s="1">
        <v>11</v>
      </c>
      <c r="C17">
        <f t="shared" si="0"/>
        <v>7.0967741935483872E-2</v>
      </c>
      <c r="D17">
        <f t="shared" si="5"/>
        <v>0.61290322580645162</v>
      </c>
      <c r="E17">
        <f t="shared" si="1"/>
        <v>-741.5</v>
      </c>
      <c r="F17">
        <f t="shared" si="2"/>
        <v>549822.25</v>
      </c>
      <c r="G17">
        <f t="shared" si="3"/>
        <v>-935.97</v>
      </c>
      <c r="H17">
        <f t="shared" si="4"/>
        <v>876039.84090000007</v>
      </c>
    </row>
    <row r="18" spans="1:8" ht="15" x14ac:dyDescent="0.3">
      <c r="A18" s="3">
        <v>1005</v>
      </c>
      <c r="B18" s="1">
        <v>9</v>
      </c>
      <c r="C18">
        <f t="shared" si="0"/>
        <v>5.8064516129032261E-2</v>
      </c>
      <c r="D18">
        <f t="shared" si="5"/>
        <v>0.67096774193548392</v>
      </c>
      <c r="E18">
        <f t="shared" si="1"/>
        <v>-743.5</v>
      </c>
      <c r="F18">
        <f t="shared" si="2"/>
        <v>552792.25</v>
      </c>
      <c r="G18">
        <f t="shared" si="3"/>
        <v>-937.97</v>
      </c>
      <c r="H18">
        <f t="shared" si="4"/>
        <v>879787.72090000007</v>
      </c>
    </row>
    <row r="19" spans="1:8" ht="15" x14ac:dyDescent="0.3">
      <c r="A19" s="3">
        <v>1090</v>
      </c>
      <c r="B19" s="1">
        <v>16</v>
      </c>
      <c r="C19">
        <f t="shared" si="0"/>
        <v>0.1032258064516129</v>
      </c>
      <c r="D19">
        <f t="shared" si="5"/>
        <v>0.77419354838709686</v>
      </c>
      <c r="E19">
        <f t="shared" si="1"/>
        <v>-736.5</v>
      </c>
      <c r="F19">
        <f t="shared" si="2"/>
        <v>542432.25</v>
      </c>
      <c r="G19">
        <f t="shared" si="3"/>
        <v>-930.97</v>
      </c>
      <c r="H19">
        <f t="shared" si="4"/>
        <v>866705.1409</v>
      </c>
    </row>
    <row r="20" spans="1:8" ht="15" x14ac:dyDescent="0.3">
      <c r="A20" s="3">
        <v>1150</v>
      </c>
      <c r="B20" s="1">
        <v>12</v>
      </c>
      <c r="C20">
        <f t="shared" si="0"/>
        <v>7.7419354838709681E-2</v>
      </c>
      <c r="D20">
        <f t="shared" si="5"/>
        <v>0.85161290322580652</v>
      </c>
      <c r="E20">
        <f t="shared" si="1"/>
        <v>-740.5</v>
      </c>
      <c r="F20">
        <f t="shared" si="2"/>
        <v>548340.25</v>
      </c>
      <c r="G20">
        <f t="shared" si="3"/>
        <v>-934.97</v>
      </c>
      <c r="H20">
        <f t="shared" si="4"/>
        <v>874168.90090000001</v>
      </c>
    </row>
    <row r="21" spans="1:8" ht="15" x14ac:dyDescent="0.3">
      <c r="A21" s="3">
        <v>1400</v>
      </c>
      <c r="B21" s="1">
        <v>23</v>
      </c>
      <c r="C21">
        <f t="shared" si="0"/>
        <v>0.14838709677419354</v>
      </c>
      <c r="D21">
        <f t="shared" si="5"/>
        <v>1</v>
      </c>
      <c r="E21">
        <f t="shared" si="1"/>
        <v>-729.5</v>
      </c>
      <c r="F21">
        <f t="shared" si="2"/>
        <v>532170.25</v>
      </c>
      <c r="G21">
        <f t="shared" si="3"/>
        <v>-923.97</v>
      </c>
      <c r="H21">
        <f t="shared" si="4"/>
        <v>853720.56090000004</v>
      </c>
    </row>
    <row r="22" spans="1:8" x14ac:dyDescent="0.3">
      <c r="A22" t="s">
        <v>28</v>
      </c>
      <c r="B22">
        <f>SUM(B2:B21)</f>
        <v>155</v>
      </c>
      <c r="C22">
        <f>SUM(C2:C21)</f>
        <v>1</v>
      </c>
      <c r="E22">
        <f>SUM(E2:E21)</f>
        <v>-14895</v>
      </c>
      <c r="F22">
        <f>SUM(F2:F21)</f>
        <v>11093585</v>
      </c>
      <c r="G22">
        <f>SUM(G2:G21)</f>
        <v>-18784.399999999998</v>
      </c>
      <c r="H22">
        <f>SUM(H2:H21)</f>
        <v>17643217.917999998</v>
      </c>
    </row>
    <row r="23" spans="1:8" x14ac:dyDescent="0.3">
      <c r="A23" t="s">
        <v>34</v>
      </c>
      <c r="E23" t="s">
        <v>30</v>
      </c>
      <c r="F23">
        <f>F22/19</f>
        <v>583872.89473684214</v>
      </c>
      <c r="H23">
        <f>H22/19</f>
        <v>928590.41673684202</v>
      </c>
    </row>
    <row r="24" spans="1:8" x14ac:dyDescent="0.3">
      <c r="A24" t="s">
        <v>35</v>
      </c>
      <c r="E24" t="s">
        <v>31</v>
      </c>
      <c r="F24">
        <f>SQRT(F23)</f>
        <v>764.11576003694768</v>
      </c>
      <c r="H24">
        <f>SQRT(H23)</f>
        <v>963.63396408431038</v>
      </c>
    </row>
  </sheetData>
  <sortState ref="A2:A21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3" sqref="A1:F23"/>
    </sheetView>
  </sheetViews>
  <sheetFormatPr defaultRowHeight="14.4" x14ac:dyDescent="0.3"/>
  <sheetData>
    <row r="1" spans="1:6" ht="15" x14ac:dyDescent="0.3">
      <c r="A1" s="3">
        <v>190</v>
      </c>
      <c r="C1" s="1">
        <v>1</v>
      </c>
      <c r="D1">
        <v>1</v>
      </c>
      <c r="E1" t="s">
        <v>36</v>
      </c>
      <c r="F1" t="s">
        <v>37</v>
      </c>
    </row>
    <row r="2" spans="1:6" ht="15" x14ac:dyDescent="0.3">
      <c r="A2" s="3">
        <v>240</v>
      </c>
      <c r="C2" s="1">
        <v>2</v>
      </c>
      <c r="D2">
        <f>SQRT((C2-C1)^2)</f>
        <v>1</v>
      </c>
      <c r="E2">
        <f>(A1+A2)/2</f>
        <v>215</v>
      </c>
      <c r="F2">
        <f>(C2+C1)/2</f>
        <v>1.5</v>
      </c>
    </row>
    <row r="3" spans="1:6" ht="15" x14ac:dyDescent="0.3">
      <c r="A3" s="3">
        <v>290</v>
      </c>
      <c r="C3" s="1">
        <v>3</v>
      </c>
      <c r="D3">
        <f t="shared" ref="D3:D19" si="0">SQRT((C3-C2)^2)</f>
        <v>1</v>
      </c>
      <c r="E3">
        <f>(A3+A4)/2</f>
        <v>305</v>
      </c>
      <c r="F3">
        <f>(C4+C3)/2</f>
        <v>2.5</v>
      </c>
    </row>
    <row r="4" spans="1:6" ht="15" x14ac:dyDescent="0.3">
      <c r="A4" s="3">
        <v>320</v>
      </c>
      <c r="C4" s="1">
        <v>2</v>
      </c>
      <c r="D4">
        <f t="shared" si="0"/>
        <v>1</v>
      </c>
      <c r="E4">
        <f>(A5+A6)/2</f>
        <v>470</v>
      </c>
      <c r="F4">
        <f>(C6+C5)/2</f>
        <v>3.5</v>
      </c>
    </row>
    <row r="5" spans="1:6" ht="15" x14ac:dyDescent="0.3">
      <c r="A5" s="3">
        <v>400</v>
      </c>
      <c r="C5" s="1">
        <v>3</v>
      </c>
      <c r="D5">
        <f t="shared" si="0"/>
        <v>1</v>
      </c>
      <c r="E5">
        <f>(A7+A8)/2</f>
        <v>637.5</v>
      </c>
      <c r="F5">
        <f>(C8+C7)/2</f>
        <v>6</v>
      </c>
    </row>
    <row r="6" spans="1:6" ht="15" x14ac:dyDescent="0.3">
      <c r="A6" s="3">
        <v>540</v>
      </c>
      <c r="C6" s="1">
        <v>4</v>
      </c>
      <c r="D6">
        <f t="shared" si="0"/>
        <v>1</v>
      </c>
      <c r="E6">
        <f>(A9+A10)/2</f>
        <v>810</v>
      </c>
      <c r="F6">
        <f>(C10+C9)/2</f>
        <v>6.5</v>
      </c>
    </row>
    <row r="7" spans="1:6" ht="15" x14ac:dyDescent="0.3">
      <c r="A7" s="3">
        <v>555</v>
      </c>
      <c r="C7" s="1">
        <v>7</v>
      </c>
      <c r="D7">
        <f t="shared" si="0"/>
        <v>3</v>
      </c>
      <c r="E7">
        <f>(A11+A12)/2</f>
        <v>875</v>
      </c>
      <c r="F7">
        <f>(C12+C11)/2</f>
        <v>8</v>
      </c>
    </row>
    <row r="8" spans="1:6" ht="15" x14ac:dyDescent="0.3">
      <c r="A8" s="3">
        <v>720</v>
      </c>
      <c r="C8" s="1">
        <v>5</v>
      </c>
      <c r="D8">
        <f t="shared" si="0"/>
        <v>2</v>
      </c>
      <c r="E8">
        <f>(A13+A14)/2</f>
        <v>935</v>
      </c>
      <c r="F8">
        <f>(C14+C13)/2</f>
        <v>9.5</v>
      </c>
    </row>
    <row r="9" spans="1:6" ht="15" x14ac:dyDescent="0.3">
      <c r="A9" s="3">
        <v>800</v>
      </c>
      <c r="C9" s="1">
        <v>6</v>
      </c>
      <c r="D9">
        <f t="shared" si="0"/>
        <v>1</v>
      </c>
      <c r="E9">
        <f>(A15+A16)/2</f>
        <v>955</v>
      </c>
      <c r="F9">
        <f>(C16+C15)/2</f>
        <v>10</v>
      </c>
    </row>
    <row r="10" spans="1:6" ht="15" x14ac:dyDescent="0.3">
      <c r="A10" s="3">
        <v>820</v>
      </c>
      <c r="C10" s="1">
        <v>7</v>
      </c>
      <c r="D10">
        <f t="shared" si="0"/>
        <v>1</v>
      </c>
      <c r="E10">
        <f>(A17+A18)/2</f>
        <v>1047.5</v>
      </c>
      <c r="F10">
        <f>(C18+C17)/2</f>
        <v>12.5</v>
      </c>
    </row>
    <row r="11" spans="1:6" ht="15" x14ac:dyDescent="0.3">
      <c r="A11" s="3">
        <v>850</v>
      </c>
      <c r="C11" s="1">
        <v>10</v>
      </c>
      <c r="D11">
        <f t="shared" si="0"/>
        <v>3</v>
      </c>
      <c r="E11">
        <f>(A19+A20)/2</f>
        <v>1275</v>
      </c>
      <c r="F11">
        <f>(C20+C19)/2</f>
        <v>17.5</v>
      </c>
    </row>
    <row r="12" spans="1:6" ht="15" x14ac:dyDescent="0.3">
      <c r="A12" s="3">
        <v>900</v>
      </c>
      <c r="C12" s="1">
        <v>6</v>
      </c>
      <c r="D12">
        <f t="shared" si="0"/>
        <v>4</v>
      </c>
    </row>
    <row r="13" spans="1:6" ht="15" x14ac:dyDescent="0.3">
      <c r="A13" s="3">
        <v>920</v>
      </c>
      <c r="C13" s="1">
        <v>11</v>
      </c>
      <c r="D13">
        <f t="shared" si="0"/>
        <v>5</v>
      </c>
    </row>
    <row r="14" spans="1:6" ht="15" x14ac:dyDescent="0.3">
      <c r="A14" s="3">
        <v>950</v>
      </c>
      <c r="C14" s="1">
        <v>8</v>
      </c>
      <c r="D14">
        <f t="shared" si="0"/>
        <v>3</v>
      </c>
    </row>
    <row r="15" spans="1:6" ht="15" x14ac:dyDescent="0.3">
      <c r="A15" s="3">
        <v>950</v>
      </c>
      <c r="C15" s="1">
        <v>9</v>
      </c>
      <c r="D15">
        <f t="shared" si="0"/>
        <v>1</v>
      </c>
    </row>
    <row r="16" spans="1:6" ht="15" x14ac:dyDescent="0.3">
      <c r="A16" s="3">
        <v>960</v>
      </c>
      <c r="C16" s="1">
        <v>11</v>
      </c>
      <c r="D16">
        <f t="shared" si="0"/>
        <v>2</v>
      </c>
    </row>
    <row r="17" spans="1:4" ht="15" x14ac:dyDescent="0.3">
      <c r="A17" s="3">
        <v>1005</v>
      </c>
      <c r="C17" s="1">
        <v>9</v>
      </c>
      <c r="D17">
        <f t="shared" si="0"/>
        <v>2</v>
      </c>
    </row>
    <row r="18" spans="1:4" ht="15" x14ac:dyDescent="0.3">
      <c r="A18" s="3">
        <v>1090</v>
      </c>
      <c r="C18" s="1">
        <v>16</v>
      </c>
      <c r="D18">
        <f t="shared" si="0"/>
        <v>7</v>
      </c>
    </row>
    <row r="19" spans="1:4" ht="15" x14ac:dyDescent="0.3">
      <c r="A19" s="3">
        <v>1150</v>
      </c>
      <c r="C19" s="1">
        <v>12</v>
      </c>
      <c r="D19">
        <f t="shared" si="0"/>
        <v>4</v>
      </c>
    </row>
    <row r="20" spans="1:4" ht="15" x14ac:dyDescent="0.3">
      <c r="A20" s="3">
        <v>1400</v>
      </c>
      <c r="C20" s="1">
        <v>23</v>
      </c>
      <c r="D20">
        <f t="shared" ref="D3:D20" si="1">C20-C19</f>
        <v>11</v>
      </c>
    </row>
    <row r="21" spans="1:4" x14ac:dyDescent="0.3">
      <c r="C21">
        <f>SUM(C1:C20)</f>
        <v>155</v>
      </c>
      <c r="D21">
        <f>SUM(D1:D20)</f>
        <v>55</v>
      </c>
    </row>
    <row r="22" spans="1:4" x14ac:dyDescent="0.3">
      <c r="C22">
        <f>C21/20</f>
        <v>7.75</v>
      </c>
      <c r="D22">
        <f>D21/20</f>
        <v>2.75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>
      <selection sqref="A1:S25"/>
    </sheetView>
  </sheetViews>
  <sheetFormatPr defaultRowHeight="14.4" x14ac:dyDescent="0.3"/>
  <cols>
    <col min="5" max="7" width="12.109375" customWidth="1"/>
    <col min="15" max="15" width="13.6640625" customWidth="1"/>
    <col min="17" max="17" width="12.109375" customWidth="1"/>
  </cols>
  <sheetData>
    <row r="1" spans="1:18" x14ac:dyDescent="0.3">
      <c r="E1" t="s">
        <v>2</v>
      </c>
      <c r="H1" t="s">
        <v>0</v>
      </c>
      <c r="I1" t="s">
        <v>23</v>
      </c>
      <c r="L1" t="s">
        <v>39</v>
      </c>
      <c r="M1" t="s">
        <v>40</v>
      </c>
      <c r="N1" t="s">
        <v>1</v>
      </c>
      <c r="O1" t="s">
        <v>2</v>
      </c>
      <c r="P1" t="s">
        <v>5</v>
      </c>
    </row>
    <row r="2" spans="1:18" x14ac:dyDescent="0.3">
      <c r="H2">
        <v>0</v>
      </c>
    </row>
    <row r="3" spans="1:18" ht="15" x14ac:dyDescent="0.3">
      <c r="E3" s="1">
        <v>190</v>
      </c>
      <c r="F3" s="1"/>
      <c r="G3" s="1">
        <f>E3-E2</f>
        <v>190</v>
      </c>
      <c r="H3" s="1">
        <v>1</v>
      </c>
      <c r="I3" s="1">
        <f>E3*H3</f>
        <v>190</v>
      </c>
      <c r="J3" s="1">
        <v>190</v>
      </c>
      <c r="K3" s="1">
        <v>1</v>
      </c>
      <c r="L3">
        <f>(H3-H24)^2</f>
        <v>45.5625</v>
      </c>
      <c r="M3">
        <f>L3/19</f>
        <v>2.3980263157894739</v>
      </c>
      <c r="N3">
        <f>K3-K2</f>
        <v>1</v>
      </c>
      <c r="O3">
        <v>189.5</v>
      </c>
    </row>
    <row r="4" spans="1:18" ht="15" x14ac:dyDescent="0.3">
      <c r="E4" s="1">
        <v>240</v>
      </c>
      <c r="F4" s="1"/>
      <c r="G4" s="1">
        <f>E4-E3</f>
        <v>50</v>
      </c>
      <c r="H4" s="1">
        <v>2</v>
      </c>
      <c r="I4" s="1">
        <f>E4*H4</f>
        <v>480</v>
      </c>
      <c r="J4" s="1">
        <v>240</v>
      </c>
      <c r="K4" s="1">
        <v>2</v>
      </c>
      <c r="L4">
        <f>(H4-H24)^2</f>
        <v>33.0625</v>
      </c>
      <c r="M4">
        <f t="shared" ref="M4:M22" si="0">L4/19</f>
        <v>1.7401315789473684</v>
      </c>
      <c r="N4">
        <f t="shared" ref="N4:N22" si="1">K4-K3</f>
        <v>1</v>
      </c>
      <c r="O4">
        <v>239.5</v>
      </c>
    </row>
    <row r="5" spans="1:18" ht="15" x14ac:dyDescent="0.3">
      <c r="A5" s="1">
        <v>720</v>
      </c>
      <c r="B5" s="1">
        <v>5</v>
      </c>
      <c r="E5" s="1">
        <v>290</v>
      </c>
      <c r="F5" s="1"/>
      <c r="G5" s="1">
        <f>E5-E4</f>
        <v>50</v>
      </c>
      <c r="H5" s="1">
        <v>3</v>
      </c>
      <c r="I5" s="1">
        <f>E5*H5</f>
        <v>870</v>
      </c>
      <c r="J5" s="1">
        <v>320</v>
      </c>
      <c r="K5" s="1">
        <v>2</v>
      </c>
      <c r="L5">
        <f>(H5-H24)^2</f>
        <v>22.5625</v>
      </c>
      <c r="M5">
        <f t="shared" si="0"/>
        <v>1.1875</v>
      </c>
      <c r="N5">
        <f t="shared" si="1"/>
        <v>0</v>
      </c>
      <c r="O5">
        <v>289.5</v>
      </c>
    </row>
    <row r="6" spans="1:18" ht="15" x14ac:dyDescent="0.3">
      <c r="A6" s="2">
        <v>1090</v>
      </c>
      <c r="B6" s="1">
        <v>16</v>
      </c>
      <c r="E6" s="1">
        <v>320</v>
      </c>
      <c r="F6" s="1"/>
      <c r="G6" s="1">
        <f>E6-E5</f>
        <v>30</v>
      </c>
      <c r="H6" s="1">
        <v>2</v>
      </c>
      <c r="I6" s="1">
        <f>E6*H6</f>
        <v>640</v>
      </c>
      <c r="J6" s="1">
        <v>290</v>
      </c>
      <c r="K6" s="1">
        <v>3</v>
      </c>
      <c r="L6">
        <f>(H6-H24)^2</f>
        <v>33.0625</v>
      </c>
      <c r="M6">
        <f t="shared" si="0"/>
        <v>1.7401315789473684</v>
      </c>
      <c r="N6">
        <f t="shared" si="1"/>
        <v>1</v>
      </c>
      <c r="O6">
        <v>319.5</v>
      </c>
    </row>
    <row r="7" spans="1:18" ht="15" x14ac:dyDescent="0.3">
      <c r="A7" s="1">
        <v>400</v>
      </c>
      <c r="B7" s="1">
        <v>3</v>
      </c>
      <c r="E7" s="1">
        <v>400</v>
      </c>
      <c r="F7" s="1"/>
      <c r="G7" s="1">
        <f>E7-E6</f>
        <v>80</v>
      </c>
      <c r="H7" s="1">
        <v>3</v>
      </c>
      <c r="I7" s="1">
        <f>E7*H7</f>
        <v>1200</v>
      </c>
      <c r="J7" s="1">
        <v>400</v>
      </c>
      <c r="K7" s="1">
        <v>3</v>
      </c>
      <c r="L7">
        <f>(H7-H24)^2</f>
        <v>22.5625</v>
      </c>
      <c r="M7">
        <f t="shared" si="0"/>
        <v>1.1875</v>
      </c>
      <c r="N7">
        <f t="shared" si="1"/>
        <v>0</v>
      </c>
      <c r="O7">
        <v>399.5</v>
      </c>
      <c r="P7">
        <f>(E7+E8)/2</f>
        <v>470</v>
      </c>
      <c r="Q7" t="s">
        <v>13</v>
      </c>
      <c r="R7" t="s">
        <v>15</v>
      </c>
    </row>
    <row r="8" spans="1:18" ht="15" x14ac:dyDescent="0.3">
      <c r="A8" s="1">
        <v>920</v>
      </c>
      <c r="B8" s="1">
        <v>11</v>
      </c>
      <c r="E8" s="1">
        <v>540</v>
      </c>
      <c r="F8" s="1"/>
      <c r="G8" s="1">
        <f>E8-E7</f>
        <v>140</v>
      </c>
      <c r="H8" s="1">
        <v>4</v>
      </c>
      <c r="I8" s="1">
        <f>E8*H8</f>
        <v>2160</v>
      </c>
      <c r="J8" s="1">
        <v>540</v>
      </c>
      <c r="K8" s="1">
        <v>4</v>
      </c>
      <c r="L8">
        <f>(H8-H24)^2</f>
        <v>14.0625</v>
      </c>
      <c r="M8">
        <f t="shared" si="0"/>
        <v>0.74013157894736847</v>
      </c>
      <c r="N8">
        <f t="shared" si="1"/>
        <v>1</v>
      </c>
      <c r="O8">
        <v>539.5</v>
      </c>
      <c r="P8">
        <v>950</v>
      </c>
      <c r="Q8" t="s">
        <v>14</v>
      </c>
      <c r="R8">
        <f>P8-P7</f>
        <v>480</v>
      </c>
    </row>
    <row r="9" spans="1:18" ht="15" x14ac:dyDescent="0.3">
      <c r="A9" s="1">
        <v>800</v>
      </c>
      <c r="B9" s="1">
        <v>6</v>
      </c>
      <c r="E9" s="1">
        <v>555</v>
      </c>
      <c r="F9" s="1"/>
      <c r="G9" s="1">
        <f>E9-E8</f>
        <v>15</v>
      </c>
      <c r="H9" s="1">
        <v>7</v>
      </c>
      <c r="I9" s="1">
        <f>E9*H9</f>
        <v>3885</v>
      </c>
      <c r="J9" s="1">
        <v>720</v>
      </c>
      <c r="K9" s="1">
        <v>5</v>
      </c>
      <c r="L9">
        <f>(H9-H24)^2</f>
        <v>0.5625</v>
      </c>
      <c r="M9">
        <f t="shared" si="0"/>
        <v>2.9605263157894735E-2</v>
      </c>
      <c r="N9">
        <f t="shared" si="1"/>
        <v>1</v>
      </c>
      <c r="O9">
        <v>554.5</v>
      </c>
      <c r="P9">
        <v>752.5</v>
      </c>
      <c r="Q9" t="s">
        <v>12</v>
      </c>
      <c r="R9" t="s">
        <v>16</v>
      </c>
    </row>
    <row r="10" spans="1:18" ht="15" x14ac:dyDescent="0.3">
      <c r="A10" s="1">
        <v>900</v>
      </c>
      <c r="B10" s="1">
        <v>6</v>
      </c>
      <c r="E10" s="1">
        <v>720</v>
      </c>
      <c r="F10" s="1"/>
      <c r="G10" s="1">
        <f>E10-E9</f>
        <v>165</v>
      </c>
      <c r="H10" s="1">
        <v>5</v>
      </c>
      <c r="I10" s="1">
        <f>E10*H10</f>
        <v>3600</v>
      </c>
      <c r="J10" s="1">
        <v>800</v>
      </c>
      <c r="K10" s="1">
        <v>6</v>
      </c>
      <c r="L10">
        <f>(H10-H24)^2</f>
        <v>7.5625</v>
      </c>
      <c r="M10">
        <f t="shared" si="0"/>
        <v>0.39802631578947367</v>
      </c>
      <c r="N10">
        <f t="shared" si="1"/>
        <v>1</v>
      </c>
      <c r="O10">
        <v>719.5</v>
      </c>
      <c r="P10">
        <v>7.75</v>
      </c>
      <c r="Q10" t="s">
        <v>12</v>
      </c>
      <c r="R10">
        <f>P8+R8</f>
        <v>1430</v>
      </c>
    </row>
    <row r="11" spans="1:18" ht="15" x14ac:dyDescent="0.3">
      <c r="A11" s="2">
        <v>1400</v>
      </c>
      <c r="B11" s="1">
        <v>23</v>
      </c>
      <c r="E11" s="1">
        <v>800</v>
      </c>
      <c r="F11" s="1"/>
      <c r="G11" s="1">
        <f>E11-E10</f>
        <v>80</v>
      </c>
      <c r="H11" s="1">
        <v>6</v>
      </c>
      <c r="I11" s="1">
        <f>E11*H11</f>
        <v>4800</v>
      </c>
      <c r="J11" s="1">
        <v>900</v>
      </c>
      <c r="K11" s="1">
        <v>6</v>
      </c>
      <c r="L11">
        <f>(H11-H24)^2</f>
        <v>3.0625</v>
      </c>
      <c r="M11">
        <f t="shared" si="0"/>
        <v>0.16118421052631579</v>
      </c>
      <c r="N11">
        <f t="shared" si="1"/>
        <v>0</v>
      </c>
      <c r="O11">
        <v>799.5</v>
      </c>
      <c r="P11">
        <f>(820+850)/2</f>
        <v>835</v>
      </c>
      <c r="Q11" t="s">
        <v>5</v>
      </c>
      <c r="R11" t="s">
        <v>17</v>
      </c>
    </row>
    <row r="12" spans="1:18" ht="15" x14ac:dyDescent="0.3">
      <c r="A12" s="2">
        <v>1150</v>
      </c>
      <c r="B12" s="1">
        <v>12</v>
      </c>
      <c r="E12" s="1">
        <v>820</v>
      </c>
      <c r="F12" s="1"/>
      <c r="G12" s="1">
        <f>E12-E11</f>
        <v>20</v>
      </c>
      <c r="H12" s="1">
        <v>7</v>
      </c>
      <c r="I12" s="1">
        <f>E12*H12</f>
        <v>5740</v>
      </c>
      <c r="J12" s="1">
        <v>555</v>
      </c>
      <c r="K12" s="1">
        <v>7</v>
      </c>
      <c r="L12">
        <f>(H12-H24)^2</f>
        <v>0.5625</v>
      </c>
      <c r="M12">
        <f t="shared" si="0"/>
        <v>2.9605263157894735E-2</v>
      </c>
      <c r="N12">
        <f t="shared" si="1"/>
        <v>1</v>
      </c>
      <c r="O12">
        <v>819.5</v>
      </c>
      <c r="P12">
        <v>7</v>
      </c>
      <c r="Q12" t="s">
        <v>5</v>
      </c>
      <c r="R12">
        <f>P7-R8</f>
        <v>-10</v>
      </c>
    </row>
    <row r="13" spans="1:18" ht="15" x14ac:dyDescent="0.3">
      <c r="A13" s="1">
        <v>190</v>
      </c>
      <c r="B13" s="1">
        <v>1</v>
      </c>
      <c r="E13" s="1">
        <v>850</v>
      </c>
      <c r="F13" s="1"/>
      <c r="G13" s="1">
        <f>E13-E12</f>
        <v>30</v>
      </c>
      <c r="H13" s="1">
        <v>10</v>
      </c>
      <c r="I13" s="1">
        <f>E13*H13</f>
        <v>8500</v>
      </c>
      <c r="J13" s="1">
        <v>820</v>
      </c>
      <c r="K13" s="1">
        <v>7</v>
      </c>
      <c r="L13">
        <f>(H13-H24)^2</f>
        <v>5.0625</v>
      </c>
      <c r="M13">
        <f t="shared" si="0"/>
        <v>0.26644736842105265</v>
      </c>
      <c r="N13">
        <f t="shared" si="1"/>
        <v>0</v>
      </c>
      <c r="O13">
        <v>849.5</v>
      </c>
      <c r="P13">
        <v>950</v>
      </c>
      <c r="Q13" t="s">
        <v>7</v>
      </c>
    </row>
    <row r="14" spans="1:18" ht="15" x14ac:dyDescent="0.3">
      <c r="A14" s="1">
        <v>240</v>
      </c>
      <c r="B14" s="1">
        <v>2</v>
      </c>
      <c r="E14" s="1">
        <v>900</v>
      </c>
      <c r="F14" s="1"/>
      <c r="G14" s="1">
        <f>E14-E13</f>
        <v>50</v>
      </c>
      <c r="H14" s="1">
        <v>6</v>
      </c>
      <c r="I14" s="1">
        <f>E14*H14</f>
        <v>5400</v>
      </c>
      <c r="J14" s="1">
        <v>950</v>
      </c>
      <c r="K14" s="1">
        <v>8</v>
      </c>
      <c r="L14">
        <f>(H14-H24)^2</f>
        <v>3.0625</v>
      </c>
      <c r="M14">
        <f t="shared" si="0"/>
        <v>0.16118421052631579</v>
      </c>
      <c r="N14">
        <f t="shared" si="1"/>
        <v>1</v>
      </c>
      <c r="O14">
        <v>899.5</v>
      </c>
      <c r="Q14" t="s">
        <v>8</v>
      </c>
    </row>
    <row r="15" spans="1:18" ht="15" x14ac:dyDescent="0.3">
      <c r="A15" s="1">
        <v>950</v>
      </c>
      <c r="B15" s="1">
        <v>8</v>
      </c>
      <c r="E15" s="1">
        <v>920</v>
      </c>
      <c r="F15" s="1"/>
      <c r="G15" s="1">
        <f>E15-E14</f>
        <v>20</v>
      </c>
      <c r="H15" s="1">
        <v>11</v>
      </c>
      <c r="I15" s="1">
        <f>E15*H15</f>
        <v>10120</v>
      </c>
      <c r="J15" s="1">
        <v>950</v>
      </c>
      <c r="K15" s="1">
        <v>9</v>
      </c>
      <c r="L15">
        <f>(H15-H24)^2</f>
        <v>10.5625</v>
      </c>
      <c r="M15">
        <f t="shared" si="0"/>
        <v>0.55592105263157898</v>
      </c>
      <c r="N15">
        <f t="shared" si="1"/>
        <v>1</v>
      </c>
      <c r="O15">
        <v>919.5</v>
      </c>
      <c r="P15" t="s">
        <v>9</v>
      </c>
    </row>
    <row r="16" spans="1:18" ht="15" x14ac:dyDescent="0.3">
      <c r="A16" s="1">
        <v>850</v>
      </c>
      <c r="B16" s="1">
        <v>10</v>
      </c>
      <c r="E16" s="1">
        <v>950</v>
      </c>
      <c r="F16" s="1"/>
      <c r="G16" s="1">
        <f>E16-E15</f>
        <v>30</v>
      </c>
      <c r="H16" s="1">
        <v>8</v>
      </c>
      <c r="I16" s="1">
        <f>E16*H16</f>
        <v>7600</v>
      </c>
      <c r="J16" s="1">
        <v>1005</v>
      </c>
      <c r="K16" s="1">
        <v>9</v>
      </c>
      <c r="L16">
        <f>(H16-H24)^2</f>
        <v>6.25E-2</v>
      </c>
      <c r="M16">
        <f t="shared" si="0"/>
        <v>3.2894736842105261E-3</v>
      </c>
      <c r="N16">
        <f t="shared" si="1"/>
        <v>0</v>
      </c>
      <c r="O16">
        <v>949.5</v>
      </c>
      <c r="P16">
        <v>946.97</v>
      </c>
      <c r="Q16" t="s">
        <v>6</v>
      </c>
    </row>
    <row r="17" spans="1:18" ht="15" x14ac:dyDescent="0.3">
      <c r="A17" s="1">
        <v>960</v>
      </c>
      <c r="B17" s="1">
        <v>11</v>
      </c>
      <c r="E17" s="1">
        <v>950</v>
      </c>
      <c r="F17" s="1"/>
      <c r="G17" s="1">
        <f>E17-E16</f>
        <v>0</v>
      </c>
      <c r="H17" s="1">
        <v>9</v>
      </c>
      <c r="I17" s="1">
        <f>E17*H17</f>
        <v>8550</v>
      </c>
      <c r="J17" s="1">
        <v>850</v>
      </c>
      <c r="K17" s="1">
        <v>10</v>
      </c>
      <c r="L17">
        <f>(H17-H24)^2</f>
        <v>1.5625</v>
      </c>
      <c r="M17">
        <f t="shared" si="0"/>
        <v>8.2236842105263164E-2</v>
      </c>
      <c r="N17">
        <f t="shared" si="1"/>
        <v>1</v>
      </c>
    </row>
    <row r="18" spans="1:18" ht="15" x14ac:dyDescent="0.3">
      <c r="A18" s="1">
        <v>320</v>
      </c>
      <c r="B18" s="1">
        <v>2</v>
      </c>
      <c r="E18" s="1">
        <v>960</v>
      </c>
      <c r="F18" s="1"/>
      <c r="G18" s="1">
        <f>E18-E17</f>
        <v>10</v>
      </c>
      <c r="H18" s="1">
        <v>11</v>
      </c>
      <c r="I18" s="1">
        <f>E18*H18</f>
        <v>10560</v>
      </c>
      <c r="J18" s="1">
        <v>920</v>
      </c>
      <c r="K18" s="1">
        <v>11</v>
      </c>
      <c r="L18">
        <f>(H18-H24)^2</f>
        <v>10.5625</v>
      </c>
      <c r="M18">
        <f t="shared" si="0"/>
        <v>0.55592105263157898</v>
      </c>
      <c r="N18">
        <f t="shared" si="1"/>
        <v>1</v>
      </c>
      <c r="O18">
        <v>959.5</v>
      </c>
    </row>
    <row r="19" spans="1:18" ht="15" x14ac:dyDescent="0.3">
      <c r="A19" s="1">
        <v>290</v>
      </c>
      <c r="B19" s="1">
        <v>3</v>
      </c>
      <c r="E19" s="2">
        <v>1005</v>
      </c>
      <c r="F19" s="2"/>
      <c r="G19" s="1">
        <f>E19-E18</f>
        <v>45</v>
      </c>
      <c r="H19" s="1">
        <v>9</v>
      </c>
      <c r="I19" s="1">
        <f>E19*H19</f>
        <v>9045</v>
      </c>
      <c r="J19" s="1">
        <v>960</v>
      </c>
      <c r="K19" s="1">
        <v>11</v>
      </c>
      <c r="L19">
        <f>(H19-H24)^2</f>
        <v>1.5625</v>
      </c>
      <c r="M19">
        <f t="shared" si="0"/>
        <v>8.2236842105263164E-2</v>
      </c>
      <c r="N19">
        <f t="shared" si="1"/>
        <v>0</v>
      </c>
      <c r="O19">
        <v>1004.5</v>
      </c>
      <c r="Q19" t="s">
        <v>10</v>
      </c>
    </row>
    <row r="20" spans="1:18" ht="15" x14ac:dyDescent="0.3">
      <c r="A20" s="1">
        <v>820</v>
      </c>
      <c r="B20" s="1">
        <v>7</v>
      </c>
      <c r="E20" s="2">
        <v>1090</v>
      </c>
      <c r="F20" s="2"/>
      <c r="G20" s="1">
        <f>E20-E19</f>
        <v>85</v>
      </c>
      <c r="H20" s="1">
        <v>16</v>
      </c>
      <c r="I20" s="1">
        <f>E20*H20</f>
        <v>17440</v>
      </c>
      <c r="J20" s="1">
        <v>1150</v>
      </c>
      <c r="K20" s="1">
        <v>12</v>
      </c>
      <c r="L20">
        <f>(H20-H24)^2</f>
        <v>68.0625</v>
      </c>
      <c r="M20">
        <f t="shared" si="0"/>
        <v>3.5822368421052633</v>
      </c>
      <c r="N20">
        <f t="shared" si="1"/>
        <v>1</v>
      </c>
      <c r="O20">
        <v>1089.5</v>
      </c>
      <c r="Q20" t="s">
        <v>11</v>
      </c>
      <c r="R20" s="5">
        <f>E22-E3</f>
        <v>1210</v>
      </c>
    </row>
    <row r="21" spans="1:18" ht="15" x14ac:dyDescent="0.3">
      <c r="A21" s="1">
        <v>555</v>
      </c>
      <c r="B21" s="1">
        <v>7</v>
      </c>
      <c r="E21" s="2">
        <v>1150</v>
      </c>
      <c r="F21" s="2"/>
      <c r="G21" s="1">
        <f>E21-E20</f>
        <v>60</v>
      </c>
      <c r="H21" s="1">
        <v>12</v>
      </c>
      <c r="I21" s="1">
        <f>E21*H21</f>
        <v>13800</v>
      </c>
      <c r="J21" s="1">
        <v>1090</v>
      </c>
      <c r="K21" s="1">
        <v>16</v>
      </c>
      <c r="L21">
        <f t="shared" ref="L21" si="2">(H21-H41)^2</f>
        <v>144</v>
      </c>
      <c r="M21">
        <f t="shared" si="0"/>
        <v>7.5789473684210522</v>
      </c>
      <c r="N21">
        <f t="shared" si="1"/>
        <v>4</v>
      </c>
      <c r="O21">
        <v>1149.5</v>
      </c>
    </row>
    <row r="22" spans="1:18" ht="15" x14ac:dyDescent="0.3">
      <c r="A22" s="2">
        <v>1005</v>
      </c>
      <c r="B22" s="1">
        <v>9</v>
      </c>
      <c r="E22" s="2">
        <v>1400</v>
      </c>
      <c r="F22" s="2"/>
      <c r="G22" s="1">
        <f>E22-E21</f>
        <v>250</v>
      </c>
      <c r="H22" s="1">
        <v>23</v>
      </c>
      <c r="I22" s="1">
        <f>E22*H22</f>
        <v>32200</v>
      </c>
      <c r="J22" s="1">
        <v>1400</v>
      </c>
      <c r="K22" s="1">
        <v>23</v>
      </c>
      <c r="L22">
        <f>(H22-H24)^2</f>
        <v>232.5625</v>
      </c>
      <c r="M22">
        <f t="shared" si="0"/>
        <v>12.240131578947368</v>
      </c>
      <c r="N22">
        <f t="shared" si="1"/>
        <v>7</v>
      </c>
      <c r="O22">
        <v>1399.5</v>
      </c>
    </row>
    <row r="23" spans="1:18" ht="15" x14ac:dyDescent="0.3">
      <c r="A23" s="1">
        <v>950</v>
      </c>
      <c r="B23" s="1">
        <v>9</v>
      </c>
      <c r="C23" t="s">
        <v>24</v>
      </c>
      <c r="E23">
        <f>SUM(E3:E22)</f>
        <v>15050</v>
      </c>
      <c r="F23" t="s">
        <v>24</v>
      </c>
      <c r="G23" s="1">
        <f>G22/20</f>
        <v>12.5</v>
      </c>
      <c r="H23">
        <f>SUM(H3:H22)</f>
        <v>155</v>
      </c>
      <c r="I23" s="1">
        <f>SUM(I3:I22)</f>
        <v>146780</v>
      </c>
      <c r="K23">
        <f>SUM(K3:K22)</f>
        <v>155</v>
      </c>
      <c r="L23">
        <f>SUM(L3:L22)</f>
        <v>659.6875</v>
      </c>
      <c r="M23">
        <f>SUM(M3:M22)</f>
        <v>34.72039473684211</v>
      </c>
      <c r="N23">
        <f>SUM(N3:N22)</f>
        <v>23</v>
      </c>
    </row>
    <row r="24" spans="1:18" ht="15" x14ac:dyDescent="0.3">
      <c r="A24" s="1">
        <v>540</v>
      </c>
      <c r="B24" s="1">
        <v>4</v>
      </c>
      <c r="E24">
        <f>E23/20</f>
        <v>752.5</v>
      </c>
      <c r="F24" t="s">
        <v>38</v>
      </c>
      <c r="H24">
        <f>H23/20</f>
        <v>7.75</v>
      </c>
      <c r="I24" s="1">
        <f>I23/H23</f>
        <v>946.9677419354839</v>
      </c>
      <c r="K24">
        <f>K23/20</f>
        <v>7.75</v>
      </c>
      <c r="L24">
        <f>L23/20</f>
        <v>32.984375</v>
      </c>
      <c r="M24">
        <f>M23/20</f>
        <v>1.7360197368421055</v>
      </c>
      <c r="N24">
        <f>N23/20</f>
        <v>1.1499999999999999</v>
      </c>
    </row>
    <row r="25" spans="1:18" x14ac:dyDescent="0.3">
      <c r="F25" t="s">
        <v>41</v>
      </c>
      <c r="M25">
        <f>SQRT(M23)</f>
        <v>5.8924014405709082</v>
      </c>
    </row>
    <row r="27" spans="1:18" x14ac:dyDescent="0.3">
      <c r="C27" t="s">
        <v>18</v>
      </c>
      <c r="D27" t="s">
        <v>13</v>
      </c>
      <c r="E27" t="s">
        <v>19</v>
      </c>
      <c r="G27" t="s">
        <v>14</v>
      </c>
      <c r="H27" t="s">
        <v>20</v>
      </c>
    </row>
    <row r="28" spans="1:18" x14ac:dyDescent="0.3">
      <c r="C28">
        <v>190</v>
      </c>
      <c r="D28">
        <v>470</v>
      </c>
      <c r="E28">
        <v>835</v>
      </c>
      <c r="G28">
        <v>950</v>
      </c>
      <c r="H28">
        <v>946.97</v>
      </c>
    </row>
  </sheetData>
  <sortState ref="K3:K22">
    <sortCondition ref="K3:K2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jcmorse563</dc:creator>
  <cp:lastModifiedBy>jcmorse563</cp:lastModifiedBy>
  <dcterms:created xsi:type="dcterms:W3CDTF">2017-02-01T01:51:51Z</dcterms:created>
  <dcterms:modified xsi:type="dcterms:W3CDTF">2017-02-05T07:33:27Z</dcterms:modified>
</cp:coreProperties>
</file>